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ÄS\80 Jämställdh\801 JämstFråg\8012\UNDERLAG 2022\Ekonomi\Projekt 2132015\"/>
    </mc:Choice>
  </mc:AlternateContent>
  <xr:revisionPtr revIDLastSave="0" documentId="8_{B149FA06-2DD3-4FDC-8DDA-33EE924F6062}" xr6:coauthVersionLast="47" xr6:coauthVersionMax="47" xr10:uidLastSave="{00000000-0000-0000-0000-000000000000}"/>
  <bookViews>
    <workbookView xWindow="-108" yWindow="-108" windowWidth="23256" windowHeight="12576" xr2:uid="{0D57F66C-A7FD-4F5D-A274-4E02248E54B3}"/>
  </bookViews>
  <sheets>
    <sheet name="Totalt" sheetId="1" r:id="rId1"/>
    <sheet name="NCH" sheetId="2" r:id="rId2"/>
    <sheet name="Kommun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9" i="3"/>
  <c r="D9" i="3"/>
  <c r="D9" i="2"/>
  <c r="D7" i="1"/>
  <c r="E7" i="1" s="1"/>
  <c r="I8" i="1" l="1"/>
  <c r="D22" i="3"/>
  <c r="M13" i="3" s="1"/>
  <c r="D8" i="1"/>
  <c r="E14" i="2"/>
  <c r="K21" i="3"/>
  <c r="L21" i="3"/>
  <c r="E13" i="1"/>
  <c r="M5" i="3" l="1"/>
  <c r="M19" i="3"/>
  <c r="M12" i="3"/>
  <c r="M11" i="3"/>
  <c r="M18" i="3"/>
  <c r="M10" i="3"/>
  <c r="M17" i="3"/>
  <c r="M9" i="3"/>
  <c r="M16" i="3"/>
  <c r="M8" i="3"/>
  <c r="M7" i="3"/>
  <c r="M15" i="3"/>
  <c r="M14" i="3"/>
  <c r="M6" i="3"/>
  <c r="D10" i="1"/>
  <c r="D11" i="2" s="1"/>
  <c r="E6" i="1"/>
  <c r="F6" i="1" s="1"/>
  <c r="E5" i="1"/>
  <c r="I10" i="1" l="1"/>
  <c r="D22" i="2"/>
  <c r="D22" i="1" s="1"/>
  <c r="F7" i="1"/>
  <c r="F9" i="3" s="1"/>
  <c r="M21" i="3"/>
  <c r="D21" i="1"/>
  <c r="E8" i="1"/>
  <c r="E10" i="1"/>
  <c r="F10" i="1" l="1"/>
  <c r="F11" i="3" s="1"/>
  <c r="K10" i="1" s="1"/>
  <c r="E11" i="2"/>
  <c r="E11" i="3"/>
  <c r="E22" i="3" s="1"/>
  <c r="J8" i="1"/>
  <c r="K8" i="1"/>
  <c r="F8" i="1"/>
  <c r="E21" i="1"/>
  <c r="F21" i="1" l="1"/>
  <c r="F22" i="3"/>
  <c r="O17" i="3" s="1"/>
  <c r="N12" i="3"/>
  <c r="N17" i="3"/>
  <c r="N13" i="3"/>
  <c r="N9" i="3"/>
  <c r="N14" i="3"/>
  <c r="N15" i="3"/>
  <c r="N11" i="3"/>
  <c r="N7" i="3"/>
  <c r="N16" i="3"/>
  <c r="N8" i="3"/>
  <c r="N6" i="3"/>
  <c r="N18" i="3"/>
  <c r="N19" i="3"/>
  <c r="N5" i="3"/>
  <c r="N10" i="3"/>
  <c r="O13" i="3"/>
  <c r="O12" i="3"/>
  <c r="O8" i="3"/>
  <c r="O11" i="3"/>
  <c r="E22" i="2"/>
  <c r="E22" i="1" s="1"/>
  <c r="J10" i="1"/>
  <c r="O15" i="3" l="1"/>
  <c r="O10" i="3"/>
  <c r="O19" i="3"/>
  <c r="O5" i="3"/>
  <c r="F22" i="1"/>
  <c r="O16" i="3"/>
  <c r="O14" i="3"/>
  <c r="O9" i="3"/>
  <c r="O7" i="3"/>
  <c r="O6" i="3"/>
  <c r="O21" i="3" s="1"/>
  <c r="O18" i="3"/>
  <c r="N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Flores Joel</author>
  </authors>
  <commentList>
    <comment ref="D13" authorId="0" shapeId="0" xr:uid="{28391A79-F14B-439D-AB84-C2FE82CD4EDE}">
      <text>
        <r>
          <rPr>
            <b/>
            <sz val="9"/>
            <color indexed="81"/>
            <rFont val="Tahoma"/>
            <family val="2"/>
          </rPr>
          <t>Flores Joel:</t>
        </r>
        <r>
          <rPr>
            <sz val="9"/>
            <color indexed="81"/>
            <rFont val="Tahoma"/>
            <family val="2"/>
          </rPr>
          <t xml:space="preserve">
jobbar 12 månader 20%
9 månader Helene 212 000kr
12 månader 280 000kr</t>
        </r>
      </text>
    </comment>
  </commentList>
</comments>
</file>

<file path=xl/sharedStrings.xml><?xml version="1.0" encoding="utf-8"?>
<sst xmlns="http://schemas.openxmlformats.org/spreadsheetml/2006/main" count="171" uniqueCount="51">
  <si>
    <t>Personal</t>
  </si>
  <si>
    <t>1 projektledare (100%)</t>
  </si>
  <si>
    <t>1 samordnare (100%)</t>
  </si>
  <si>
    <t>2023-10-01 - 2024-09-30</t>
  </si>
  <si>
    <t>2024-10-01 - 2025-09-30</t>
  </si>
  <si>
    <t>2025-10-01 - 2026-09-30</t>
  </si>
  <si>
    <t>3% ökning</t>
  </si>
  <si>
    <t>Schablon 35% övriga kostnader</t>
  </si>
  <si>
    <t>(lokal, utrustning, bil…)</t>
  </si>
  <si>
    <t>Schablon 35% övriga kostnader - betalas av NCH 100%</t>
  </si>
  <si>
    <t>Schablon 35% övriga kostnader - betalas av NCH 50% kommuner 50%</t>
  </si>
  <si>
    <t>Följeförskare</t>
  </si>
  <si>
    <t>Resor</t>
  </si>
  <si>
    <t>Följförskning -betalas av NCH 100%</t>
  </si>
  <si>
    <t>Resor - betalas av NCH 100%</t>
  </si>
  <si>
    <t>Resor - betalas av NCH 50% kommuner 50%</t>
  </si>
  <si>
    <t>Schablon 35% övriga kostnader - betalas av kommuner 100%</t>
  </si>
  <si>
    <t>Resor - betalas av kommuner 100%</t>
  </si>
  <si>
    <t>Kommunikation</t>
  </si>
  <si>
    <t>Kommunikation - betalas av NCH 100%</t>
  </si>
  <si>
    <t>Kommunikation - betalas av NCH 50% kommuner 50%</t>
  </si>
  <si>
    <t>Kommunikation - betalas av kommuner 100%</t>
  </si>
  <si>
    <t>TOTAL</t>
  </si>
  <si>
    <t>Total personal</t>
  </si>
  <si>
    <t>NCH</t>
  </si>
  <si>
    <t>Kommuner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</si>
  <si>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</si>
  <si>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</si>
  <si>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</si>
  <si>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</si>
  <si>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</si>
  <si>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</si>
  <si>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</si>
  <si>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</si>
  <si>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</si>
  <si>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</si>
  <si>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</si>
  <si>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</si>
  <si>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</si>
  <si>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</si>
  <si>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</si>
  <si>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Dalarna</t>
  </si>
  <si>
    <t>Projektaktiviteter</t>
  </si>
  <si>
    <t>Projektaktiviteter - betalas av NCH 100%</t>
  </si>
  <si>
    <t>Projektaktiviteter - betalas av kommuner 100%</t>
  </si>
  <si>
    <t>kontroll</t>
  </si>
  <si>
    <r>
      <t>Antal invånare per</t>
    </r>
    <r>
      <rPr>
        <b/>
        <sz val="11"/>
        <color rgb="FFFF0000"/>
        <rFont val="Calibri"/>
        <family val="2"/>
        <scheme val="minor"/>
      </rPr>
      <t xml:space="preserve"> 2021-12-31</t>
    </r>
  </si>
  <si>
    <t>1 samordnare (50%)</t>
  </si>
  <si>
    <t>NCH = 200% finansiering (2 tjänster) och kommunerna 50% finansiering (0,5 tjänst)</t>
  </si>
  <si>
    <t>NCH = 100% (1 tjänst) finansiering och kommunerna 150% (1,5 tjänst) finansiering</t>
  </si>
  <si>
    <t>Kommunerna 150% finansiering (1,5 tjänst)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</si>
</sst>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14" fontId="0" fillId="0" borderId="0" xfId="0" applyNumberFormat="1"/>
    <xf numFmtId="14" fontId="1" fillId="0" borderId="0" xfId="0" applyNumberFormat="1" applyFont="1"/>
    <xf numFmtId="4" fontId="1" fillId="0" borderId="2" xfId="0" applyNumberFormat="1" applyFont="1" applyBorder="1"/>
    <xf numFmtId="4" fontId="1" fillId="0" borderId="1" xfId="0" applyNumberFormat="1" applyFont="1" applyBorder="1"/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right"/>
    </xf>
    <xf numFmtId="0" fontId="1" fillId="2" borderId="0" xfId="0" applyFont="1" applyFill="1"/>
    <xf numFmtId="0" fontId="0" fillId="2" borderId="0" xfId="0" applyFill="1"/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right"/>
    </xf>
    <xf numFmtId="10" fontId="0" fillId="2" borderId="0" xfId="0" applyNumberFormat="1" applyFill="1"/>
    <xf numFmtId="4" fontId="1" fillId="2" borderId="2" xfId="0" applyNumberFormat="1" applyFont="1" applyFill="1" applyBorder="1"/>
    <xf numFmtId="10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FE252-FB7D-4DE0-8B2C-C693C4133C25}">
  <dimension ref="A2:M45"/>
  <sheetViews>
    <sheetView tabSelected="1" workbookViewId="0">
      <selection activeCell="D8" sqref="D8"/>
    </sheetView>
  </sheetViews>
  <sheetFormatPr defaultRowHeight="14.4" x14ac:dyDescent="0.3"/>
  <cols>
    <col min="2" max="2" width="21.5546875" bestFit="1" customWidth="1"/>
    <col min="4" max="6" width="21.5546875" style="1" bestFit="1" customWidth="1"/>
    <col min="9" max="11" width="11.33203125" bestFit="1" customWidth="1"/>
    <col min="13" max="13" width="9.88671875" bestFit="1" customWidth="1"/>
  </cols>
  <sheetData>
    <row r="2" spans="2:13" x14ac:dyDescent="0.3">
      <c r="E2" s="1" t="s">
        <v>6</v>
      </c>
      <c r="F2" s="1" t="s">
        <v>6</v>
      </c>
      <c r="I2" t="s">
        <v>45</v>
      </c>
    </row>
    <row r="3" spans="2:13" s="3" customFormat="1" x14ac:dyDescent="0.3">
      <c r="D3" s="4" t="s">
        <v>3</v>
      </c>
      <c r="E3" s="4" t="s">
        <v>4</v>
      </c>
      <c r="F3" s="4" t="s">
        <v>5</v>
      </c>
    </row>
    <row r="4" spans="2:13" x14ac:dyDescent="0.3">
      <c r="B4" s="3" t="s">
        <v>0</v>
      </c>
    </row>
    <row r="5" spans="2:13" x14ac:dyDescent="0.3">
      <c r="B5" t="s">
        <v>1</v>
      </c>
      <c r="D5" s="1">
        <v>761061</v>
      </c>
      <c r="E5" s="1">
        <f>D5*1.03</f>
        <v>783892.83000000007</v>
      </c>
    </row>
    <row r="6" spans="2:13" x14ac:dyDescent="0.3">
      <c r="B6" t="s">
        <v>2</v>
      </c>
      <c r="D6" s="1">
        <v>761061</v>
      </c>
      <c r="E6" s="1">
        <f>D6*1.03</f>
        <v>783892.83000000007</v>
      </c>
      <c r="F6" s="1">
        <f t="shared" ref="F6:F7" si="0">E6*1.03</f>
        <v>807409.61490000004</v>
      </c>
    </row>
    <row r="7" spans="2:13" x14ac:dyDescent="0.3">
      <c r="B7" t="s">
        <v>47</v>
      </c>
      <c r="D7" s="6">
        <f>761061*0.5</f>
        <v>380530.5</v>
      </c>
      <c r="E7" s="6">
        <f>D7*1.03</f>
        <v>391946.41500000004</v>
      </c>
      <c r="F7" s="6">
        <f t="shared" si="0"/>
        <v>403704.80745000002</v>
      </c>
    </row>
    <row r="8" spans="2:13" x14ac:dyDescent="0.3">
      <c r="B8" t="s">
        <v>23</v>
      </c>
      <c r="D8" s="1">
        <f>SUM(D5:D7)</f>
        <v>1902652.5</v>
      </c>
      <c r="E8" s="1">
        <f>SUM(E5:E7)</f>
        <v>1959732.0750000002</v>
      </c>
      <c r="F8" s="1">
        <f>SUM(F5:F7)</f>
        <v>1211114.4223500001</v>
      </c>
      <c r="I8" s="2">
        <f>NCH!D9+Kommuner!D9</f>
        <v>1902652.5</v>
      </c>
      <c r="J8" s="2">
        <f>NCH!E9+Kommuner!E9</f>
        <v>1959732.0750000002</v>
      </c>
      <c r="K8" s="2">
        <f>NCH!F9+Kommuner!F9</f>
        <v>1211114.4223500001</v>
      </c>
      <c r="M8" s="2"/>
    </row>
    <row r="10" spans="2:13" x14ac:dyDescent="0.3">
      <c r="B10" t="s">
        <v>7</v>
      </c>
      <c r="D10" s="1">
        <f>(D7+D6+D5)*0.35</f>
        <v>665928.375</v>
      </c>
      <c r="E10" s="1">
        <f>(E7+E6+E5)*0.35</f>
        <v>685906.22625000007</v>
      </c>
      <c r="F10" s="1">
        <f>(F7+F6+F5)*0.35</f>
        <v>423890.0478225</v>
      </c>
      <c r="I10" s="2">
        <f>NCH!D11+Kommuner!D11</f>
        <v>665928.375</v>
      </c>
      <c r="J10" s="2">
        <f>NCH!E11+Kommuner!E11</f>
        <v>685906.22625000007</v>
      </c>
      <c r="K10" s="2">
        <f>NCH!F11+Kommuner!F11</f>
        <v>423890.0478225</v>
      </c>
    </row>
    <row r="11" spans="2:13" x14ac:dyDescent="0.3">
      <c r="B11" t="s">
        <v>8</v>
      </c>
    </row>
    <row r="13" spans="2:13" x14ac:dyDescent="0.3">
      <c r="B13" t="s">
        <v>11</v>
      </c>
      <c r="D13" s="1">
        <v>280000</v>
      </c>
      <c r="E13" s="1">
        <f>D13*1.03</f>
        <v>288400</v>
      </c>
      <c r="I13" s="2"/>
      <c r="J13" s="1"/>
    </row>
    <row r="14" spans="2:13" x14ac:dyDescent="0.3">
      <c r="H14" s="2"/>
      <c r="J14" s="1"/>
    </row>
    <row r="15" spans="2:13" x14ac:dyDescent="0.3">
      <c r="B15" t="s">
        <v>42</v>
      </c>
      <c r="D15" s="1">
        <v>250000</v>
      </c>
      <c r="E15" s="1">
        <v>250000</v>
      </c>
      <c r="F15" s="1">
        <v>250000</v>
      </c>
      <c r="H15" s="2"/>
      <c r="J15" s="1"/>
    </row>
    <row r="16" spans="2:13" x14ac:dyDescent="0.3">
      <c r="H16" s="2"/>
      <c r="J16" s="1"/>
    </row>
    <row r="17" spans="1:10" x14ac:dyDescent="0.3">
      <c r="B17" t="s">
        <v>18</v>
      </c>
      <c r="D17" s="1">
        <v>50000</v>
      </c>
      <c r="E17" s="1">
        <v>50000</v>
      </c>
      <c r="F17" s="1">
        <v>50000</v>
      </c>
      <c r="H17" s="2"/>
      <c r="J17" s="1"/>
    </row>
    <row r="18" spans="1:10" x14ac:dyDescent="0.3">
      <c r="H18" s="2"/>
      <c r="J18" s="1"/>
    </row>
    <row r="19" spans="1:10" x14ac:dyDescent="0.3">
      <c r="B19" t="s">
        <v>12</v>
      </c>
      <c r="D19" s="1">
        <v>100000</v>
      </c>
      <c r="E19" s="1">
        <v>100000</v>
      </c>
      <c r="F19" s="1">
        <v>65000</v>
      </c>
      <c r="H19" s="2"/>
      <c r="J19" s="1"/>
    </row>
    <row r="20" spans="1:10" x14ac:dyDescent="0.3">
      <c r="H20" s="2"/>
      <c r="J20" s="1"/>
    </row>
    <row r="21" spans="1:10" ht="15" thickBot="1" x14ac:dyDescent="0.35">
      <c r="A21" s="1"/>
      <c r="B21" s="5" t="s">
        <v>22</v>
      </c>
      <c r="C21" s="5"/>
      <c r="D21" s="5">
        <f>SUM(D8:D20)</f>
        <v>3248580.875</v>
      </c>
      <c r="E21" s="5">
        <f>SUM(E8:E20)</f>
        <v>3334038.3012500005</v>
      </c>
      <c r="F21" s="5">
        <f>SUM(F8:F20)</f>
        <v>2000004.4701725002</v>
      </c>
      <c r="H21" s="2"/>
      <c r="J21" s="1"/>
    </row>
    <row r="22" spans="1:10" ht="15" thickTop="1" x14ac:dyDescent="0.3">
      <c r="A22" s="1"/>
      <c r="B22" s="1" t="s">
        <v>45</v>
      </c>
      <c r="C22" s="1"/>
      <c r="D22" s="1">
        <f>NCH!D22+Kommuner!D22</f>
        <v>3248580.875</v>
      </c>
      <c r="E22" s="1">
        <f>NCH!E22+Kommuner!E22</f>
        <v>3334038.3012500005</v>
      </c>
      <c r="F22" s="1">
        <f>NCH!F22+Kommuner!F22</f>
        <v>2000004.4701725002</v>
      </c>
      <c r="H22" s="2"/>
      <c r="J22" s="1"/>
    </row>
    <row r="24" spans="1:10" x14ac:dyDescent="0.3">
      <c r="B24" s="4" t="s">
        <v>3</v>
      </c>
      <c r="C24" t="s">
        <v>48</v>
      </c>
    </row>
    <row r="25" spans="1:10" x14ac:dyDescent="0.3">
      <c r="B25" s="4" t="s">
        <v>4</v>
      </c>
      <c r="C25" t="s">
        <v>49</v>
      </c>
    </row>
    <row r="26" spans="1:10" x14ac:dyDescent="0.3">
      <c r="B26" s="4" t="s">
        <v>5</v>
      </c>
      <c r="C26" t="s">
        <v>50</v>
      </c>
    </row>
    <row r="28" spans="1:10" x14ac:dyDescent="0.3">
      <c r="B28" s="4" t="s">
        <v>3</v>
      </c>
      <c r="C28" t="s">
        <v>9</v>
      </c>
    </row>
    <row r="29" spans="1:10" x14ac:dyDescent="0.3">
      <c r="B29" s="4" t="s">
        <v>4</v>
      </c>
      <c r="C29" t="s">
        <v>10</v>
      </c>
    </row>
    <row r="30" spans="1:10" x14ac:dyDescent="0.3">
      <c r="B30" s="4" t="s">
        <v>5</v>
      </c>
      <c r="C30" t="s">
        <v>16</v>
      </c>
    </row>
    <row r="32" spans="1:10" x14ac:dyDescent="0.3">
      <c r="B32" s="4" t="s">
        <v>3</v>
      </c>
      <c r="C32" t="s">
        <v>13</v>
      </c>
    </row>
    <row r="33" spans="2:3" x14ac:dyDescent="0.3">
      <c r="B33" s="4" t="s">
        <v>4</v>
      </c>
      <c r="C33" t="s">
        <v>13</v>
      </c>
    </row>
    <row r="35" spans="2:3" x14ac:dyDescent="0.3">
      <c r="B35" s="4" t="s">
        <v>3</v>
      </c>
      <c r="C35" t="s">
        <v>14</v>
      </c>
    </row>
    <row r="36" spans="2:3" x14ac:dyDescent="0.3">
      <c r="B36" s="4" t="s">
        <v>4</v>
      </c>
      <c r="C36" t="s">
        <v>15</v>
      </c>
    </row>
    <row r="37" spans="2:3" x14ac:dyDescent="0.3">
      <c r="B37" s="4" t="s">
        <v>5</v>
      </c>
      <c r="C37" t="s">
        <v>17</v>
      </c>
    </row>
    <row r="39" spans="2:3" x14ac:dyDescent="0.3">
      <c r="B39" s="4" t="s">
        <v>3</v>
      </c>
      <c r="C39" t="s">
        <v>43</v>
      </c>
    </row>
    <row r="40" spans="2:3" x14ac:dyDescent="0.3">
      <c r="B40" s="4" t="s">
        <v>4</v>
      </c>
      <c r="C40" t="s">
        <v>43</v>
      </c>
    </row>
    <row r="41" spans="2:3" x14ac:dyDescent="0.3">
      <c r="B41" s="4" t="s">
        <v>5</v>
      </c>
      <c r="C41" t="s">
        <v>44</v>
      </c>
    </row>
    <row r="43" spans="2:3" x14ac:dyDescent="0.3">
      <c r="B43" s="4" t="s">
        <v>3</v>
      </c>
      <c r="C43" t="s">
        <v>19</v>
      </c>
    </row>
    <row r="44" spans="2:3" x14ac:dyDescent="0.3">
      <c r="B44" s="4" t="s">
        <v>4</v>
      </c>
      <c r="C44" t="s">
        <v>20</v>
      </c>
    </row>
    <row r="45" spans="2:3" x14ac:dyDescent="0.3">
      <c r="B45" s="4" t="s">
        <v>5</v>
      </c>
      <c r="C45" t="s">
        <v>21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24485-7827-4680-88E8-2035AA656393}">
  <dimension ref="C3:G46"/>
  <sheetViews>
    <sheetView workbookViewId="0">
      <selection activeCell="D25" sqref="D25:D27"/>
    </sheetView>
  </sheetViews>
  <sheetFormatPr defaultRowHeight="14.4" x14ac:dyDescent="0.3"/>
  <cols>
    <col min="3" max="3" width="26.6640625" bestFit="1" customWidth="1"/>
    <col min="4" max="5" width="21.5546875" bestFit="1" customWidth="1"/>
  </cols>
  <sheetData>
    <row r="3" spans="3:5" s="7" customFormat="1" x14ac:dyDescent="0.3">
      <c r="D3" s="7" t="s">
        <v>24</v>
      </c>
      <c r="E3" s="7" t="s">
        <v>24</v>
      </c>
    </row>
    <row r="4" spans="3:5" x14ac:dyDescent="0.3">
      <c r="C4" s="3"/>
      <c r="D4" s="4" t="s">
        <v>3</v>
      </c>
      <c r="E4" s="4" t="s">
        <v>4</v>
      </c>
    </row>
    <row r="7" spans="3:5" x14ac:dyDescent="0.3">
      <c r="D7" s="1"/>
      <c r="E7" s="1"/>
    </row>
    <row r="8" spans="3:5" x14ac:dyDescent="0.3">
      <c r="D8" s="1"/>
      <c r="E8" s="1"/>
    </row>
    <row r="9" spans="3:5" x14ac:dyDescent="0.3">
      <c r="C9" t="s">
        <v>23</v>
      </c>
      <c r="D9" s="1">
        <f>Totalt!D5+Totalt!D6</f>
        <v>1522122</v>
      </c>
      <c r="E9" s="1">
        <f>Totalt!E5</f>
        <v>783892.83000000007</v>
      </c>
    </row>
    <row r="10" spans="3:5" x14ac:dyDescent="0.3">
      <c r="D10" s="1"/>
      <c r="E10" s="1"/>
    </row>
    <row r="11" spans="3:5" x14ac:dyDescent="0.3">
      <c r="C11" t="s">
        <v>7</v>
      </c>
      <c r="D11" s="1">
        <f>Totalt!D10</f>
        <v>665928.375</v>
      </c>
      <c r="E11" s="1">
        <f>Totalt!E10/2</f>
        <v>342953.11312500003</v>
      </c>
    </row>
    <row r="12" spans="3:5" x14ac:dyDescent="0.3">
      <c r="C12" t="s">
        <v>8</v>
      </c>
      <c r="D12" s="1"/>
      <c r="E12" s="1"/>
    </row>
    <row r="13" spans="3:5" x14ac:dyDescent="0.3">
      <c r="D13" s="1"/>
      <c r="E13" s="1"/>
    </row>
    <row r="14" spans="3:5" x14ac:dyDescent="0.3">
      <c r="C14" t="s">
        <v>11</v>
      </c>
      <c r="D14" s="1">
        <v>280000</v>
      </c>
      <c r="E14" s="1">
        <f>D14*1.03</f>
        <v>288400</v>
      </c>
    </row>
    <row r="15" spans="3:5" x14ac:dyDescent="0.3">
      <c r="D15" s="1"/>
      <c r="E15" s="1"/>
    </row>
    <row r="16" spans="3:5" x14ac:dyDescent="0.3">
      <c r="C16" t="s">
        <v>42</v>
      </c>
      <c r="D16" s="1">
        <v>250000</v>
      </c>
      <c r="E16" s="1">
        <v>250000</v>
      </c>
    </row>
    <row r="17" spans="3:7" x14ac:dyDescent="0.3">
      <c r="D17" s="1"/>
      <c r="E17" s="1"/>
    </row>
    <row r="18" spans="3:7" x14ac:dyDescent="0.3">
      <c r="C18" t="s">
        <v>18</v>
      </c>
      <c r="D18" s="1">
        <v>50000</v>
      </c>
      <c r="E18" s="1">
        <v>25000</v>
      </c>
    </row>
    <row r="19" spans="3:7" x14ac:dyDescent="0.3">
      <c r="D19" s="1"/>
      <c r="E19" s="1"/>
    </row>
    <row r="20" spans="3:7" x14ac:dyDescent="0.3">
      <c r="C20" t="s">
        <v>12</v>
      </c>
      <c r="D20" s="1">
        <v>100000</v>
      </c>
      <c r="E20" s="1">
        <v>50000</v>
      </c>
    </row>
    <row r="22" spans="3:7" ht="15" thickBot="1" x14ac:dyDescent="0.35">
      <c r="C22" s="5" t="s">
        <v>22</v>
      </c>
      <c r="D22" s="5">
        <f>SUM(D9:D21)</f>
        <v>2868050.375</v>
      </c>
      <c r="E22" s="5">
        <f>SUM(E9:E21)</f>
        <v>1740245.9431250002</v>
      </c>
    </row>
    <row r="23" spans="3:7" ht="15" thickTop="1" x14ac:dyDescent="0.3"/>
    <row r="25" spans="3:7" x14ac:dyDescent="0.3">
      <c r="C25" s="4" t="s">
        <v>3</v>
      </c>
      <c r="D25" t="s">
        <v>48</v>
      </c>
      <c r="E25" s="1"/>
      <c r="F25" s="1"/>
      <c r="G25" s="1"/>
    </row>
    <row r="26" spans="3:7" x14ac:dyDescent="0.3">
      <c r="C26" s="4" t="s">
        <v>4</v>
      </c>
      <c r="D26" t="s">
        <v>49</v>
      </c>
      <c r="E26" s="1"/>
      <c r="F26" s="1"/>
      <c r="G26" s="1"/>
    </row>
    <row r="27" spans="3:7" x14ac:dyDescent="0.3">
      <c r="C27" s="4" t="s">
        <v>5</v>
      </c>
      <c r="D27" t="s">
        <v>50</v>
      </c>
      <c r="E27" s="1"/>
      <c r="F27" s="1"/>
      <c r="G27" s="1"/>
    </row>
    <row r="28" spans="3:7" x14ac:dyDescent="0.3">
      <c r="E28" s="1"/>
      <c r="F28" s="1"/>
      <c r="G28" s="1"/>
    </row>
    <row r="29" spans="3:7" x14ac:dyDescent="0.3">
      <c r="C29" s="4" t="s">
        <v>3</v>
      </c>
      <c r="D29" t="s">
        <v>9</v>
      </c>
      <c r="E29" s="1"/>
      <c r="F29" s="1"/>
      <c r="G29" s="1"/>
    </row>
    <row r="30" spans="3:7" x14ac:dyDescent="0.3">
      <c r="C30" s="4" t="s">
        <v>4</v>
      </c>
      <c r="D30" t="s">
        <v>10</v>
      </c>
      <c r="E30" s="1"/>
      <c r="F30" s="1"/>
      <c r="G30" s="1"/>
    </row>
    <row r="31" spans="3:7" x14ac:dyDescent="0.3">
      <c r="C31" s="4" t="s">
        <v>5</v>
      </c>
      <c r="D31" t="s">
        <v>16</v>
      </c>
      <c r="E31" s="1"/>
      <c r="F31" s="1"/>
      <c r="G31" s="1"/>
    </row>
    <row r="32" spans="3:7" x14ac:dyDescent="0.3">
      <c r="E32" s="1"/>
      <c r="F32" s="1"/>
      <c r="G32" s="1"/>
    </row>
    <row r="33" spans="3:7" x14ac:dyDescent="0.3">
      <c r="C33" s="4" t="s">
        <v>3</v>
      </c>
      <c r="D33" t="s">
        <v>13</v>
      </c>
      <c r="E33" s="1"/>
      <c r="F33" s="1"/>
      <c r="G33" s="1"/>
    </row>
    <row r="34" spans="3:7" x14ac:dyDescent="0.3">
      <c r="C34" s="4" t="s">
        <v>4</v>
      </c>
      <c r="D34" t="s">
        <v>13</v>
      </c>
      <c r="E34" s="1"/>
      <c r="F34" s="1"/>
      <c r="G34" s="1"/>
    </row>
    <row r="35" spans="3:7" x14ac:dyDescent="0.3">
      <c r="E35" s="1"/>
      <c r="F35" s="1"/>
      <c r="G35" s="1"/>
    </row>
    <row r="36" spans="3:7" x14ac:dyDescent="0.3">
      <c r="C36" s="4" t="s">
        <v>3</v>
      </c>
      <c r="D36" t="s">
        <v>14</v>
      </c>
      <c r="E36" s="1"/>
      <c r="F36" s="1"/>
      <c r="G36" s="1"/>
    </row>
    <row r="37" spans="3:7" x14ac:dyDescent="0.3">
      <c r="C37" s="4" t="s">
        <v>4</v>
      </c>
      <c r="D37" t="s">
        <v>15</v>
      </c>
      <c r="E37" s="1"/>
      <c r="F37" s="1"/>
      <c r="G37" s="1"/>
    </row>
    <row r="38" spans="3:7" x14ac:dyDescent="0.3">
      <c r="C38" s="4" t="s">
        <v>5</v>
      </c>
      <c r="D38" t="s">
        <v>17</v>
      </c>
      <c r="E38" s="1"/>
      <c r="F38" s="1"/>
      <c r="G38" s="1"/>
    </row>
    <row r="39" spans="3:7" x14ac:dyDescent="0.3">
      <c r="E39" s="1"/>
      <c r="F39" s="1"/>
      <c r="G39" s="1"/>
    </row>
    <row r="40" spans="3:7" x14ac:dyDescent="0.3">
      <c r="C40" s="4" t="s">
        <v>3</v>
      </c>
      <c r="D40" t="s">
        <v>43</v>
      </c>
      <c r="E40" s="1"/>
      <c r="F40" s="1"/>
      <c r="G40" s="1"/>
    </row>
    <row r="41" spans="3:7" x14ac:dyDescent="0.3">
      <c r="C41" s="4" t="s">
        <v>4</v>
      </c>
      <c r="D41" t="s">
        <v>43</v>
      </c>
      <c r="E41" s="1"/>
      <c r="F41" s="1"/>
      <c r="G41" s="1"/>
    </row>
    <row r="42" spans="3:7" x14ac:dyDescent="0.3">
      <c r="C42" s="4" t="s">
        <v>5</v>
      </c>
      <c r="D42" t="s">
        <v>44</v>
      </c>
      <c r="E42" s="1"/>
      <c r="F42" s="1"/>
      <c r="G42" s="1"/>
    </row>
    <row r="43" spans="3:7" x14ac:dyDescent="0.3">
      <c r="E43" s="1"/>
      <c r="F43" s="1"/>
      <c r="G43" s="1"/>
    </row>
    <row r="44" spans="3:7" x14ac:dyDescent="0.3">
      <c r="C44" s="4" t="s">
        <v>3</v>
      </c>
      <c r="D44" t="s">
        <v>19</v>
      </c>
      <c r="E44" s="1"/>
      <c r="F44" s="1"/>
      <c r="G44" s="1"/>
    </row>
    <row r="45" spans="3:7" x14ac:dyDescent="0.3">
      <c r="C45" s="4" t="s">
        <v>4</v>
      </c>
      <c r="D45" t="s">
        <v>20</v>
      </c>
      <c r="E45" s="1"/>
      <c r="F45" s="1"/>
      <c r="G45" s="1"/>
    </row>
    <row r="46" spans="3:7" x14ac:dyDescent="0.3">
      <c r="C46" s="4" t="s">
        <v>5</v>
      </c>
      <c r="D46" t="s">
        <v>21</v>
      </c>
      <c r="E46" s="1"/>
      <c r="F46" s="1"/>
      <c r="G4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89FB-7A9F-4AD7-AB27-0AEF63D7A88D}">
  <dimension ref="C3:O46"/>
  <sheetViews>
    <sheetView topLeftCell="D1" workbookViewId="0">
      <selection activeCell="J9" sqref="J9"/>
    </sheetView>
  </sheetViews>
  <sheetFormatPr defaultRowHeight="14.4" x14ac:dyDescent="0.3"/>
  <cols>
    <col min="3" max="3" width="26.6640625" bestFit="1" customWidth="1"/>
    <col min="4" max="6" width="21.5546875" bestFit="1" customWidth="1"/>
    <col min="11" max="11" width="12.5546875" customWidth="1"/>
    <col min="13" max="15" width="21.5546875" bestFit="1" customWidth="1"/>
  </cols>
  <sheetData>
    <row r="3" spans="3:15" s="7" customFormat="1" x14ac:dyDescent="0.3">
      <c r="D3" s="7" t="s">
        <v>25</v>
      </c>
      <c r="E3" s="7" t="s">
        <v>25</v>
      </c>
      <c r="F3" s="7" t="s">
        <v>25</v>
      </c>
      <c r="J3" s="9" t="s">
        <v>46</v>
      </c>
      <c r="K3" s="10"/>
      <c r="L3" s="10"/>
      <c r="M3" s="7" t="s">
        <v>25</v>
      </c>
      <c r="N3" s="7" t="s">
        <v>25</v>
      </c>
      <c r="O3" s="7" t="s">
        <v>25</v>
      </c>
    </row>
    <row r="4" spans="3:15" x14ac:dyDescent="0.3">
      <c r="C4" s="4"/>
      <c r="D4" s="4" t="s">
        <v>3</v>
      </c>
      <c r="E4" s="4" t="s">
        <v>4</v>
      </c>
      <c r="F4" s="4" t="s">
        <v>5</v>
      </c>
      <c r="J4" s="9" t="s">
        <v>41</v>
      </c>
      <c r="K4" s="11">
        <v>288387</v>
      </c>
      <c r="L4" s="12"/>
      <c r="M4" s="4" t="s">
        <v>3</v>
      </c>
      <c r="N4" s="4" t="s">
        <v>4</v>
      </c>
      <c r="O4" s="4" t="s">
        <v>5</v>
      </c>
    </row>
    <row r="5" spans="3:15" x14ac:dyDescent="0.3">
      <c r="J5" s="10" t="s">
        <v>26</v>
      </c>
      <c r="K5" s="13">
        <v>22925</v>
      </c>
      <c r="L5" s="14">
        <v>7.9500000000000001E-2</v>
      </c>
      <c r="M5" s="1">
        <f>L5*$D$22</f>
        <v>30252.174750000002</v>
      </c>
      <c r="N5" s="1">
        <f>L5*$E$22</f>
        <v>126706.49247093752</v>
      </c>
      <c r="O5" s="1">
        <f>L5*$F$22</f>
        <v>159000.35537871378</v>
      </c>
    </row>
    <row r="6" spans="3:15" x14ac:dyDescent="0.3">
      <c r="J6" s="10" t="s">
        <v>27</v>
      </c>
      <c r="K6" s="13">
        <v>52254</v>
      </c>
      <c r="L6" s="14">
        <v>0.1812</v>
      </c>
      <c r="M6" s="1">
        <f t="shared" ref="M6:M19" si="0">L6*$D$22</f>
        <v>68952.126600000003</v>
      </c>
      <c r="N6" s="1">
        <f t="shared" ref="N6:N19" si="1">L6*$E$22</f>
        <v>288795.17529225006</v>
      </c>
      <c r="O6" s="1">
        <f t="shared" ref="O6:O19" si="2">L6*$F$22</f>
        <v>362400.80999525706</v>
      </c>
    </row>
    <row r="7" spans="3:15" x14ac:dyDescent="0.3">
      <c r="C7" s="1"/>
      <c r="D7" s="1"/>
      <c r="E7" s="1"/>
      <c r="F7" s="1"/>
      <c r="J7" s="10" t="s">
        <v>28</v>
      </c>
      <c r="K7" s="13">
        <v>59837</v>
      </c>
      <c r="L7" s="14">
        <v>0.2074</v>
      </c>
      <c r="M7" s="1">
        <f t="shared" si="0"/>
        <v>78922.025699999998</v>
      </c>
      <c r="N7" s="1">
        <f t="shared" si="1"/>
        <v>330552.53507512505</v>
      </c>
      <c r="O7" s="1">
        <f t="shared" si="2"/>
        <v>414800.92711377656</v>
      </c>
    </row>
    <row r="8" spans="3:15" x14ac:dyDescent="0.3">
      <c r="C8" s="1"/>
      <c r="D8" s="1"/>
      <c r="E8" s="1"/>
      <c r="F8" s="1"/>
      <c r="J8" s="10" t="s">
        <v>29</v>
      </c>
      <c r="K8" s="13">
        <v>10502</v>
      </c>
      <c r="L8" s="14">
        <v>3.6400000000000002E-2</v>
      </c>
      <c r="M8" s="1">
        <f t="shared" si="0"/>
        <v>13851.3102</v>
      </c>
      <c r="N8" s="1">
        <f t="shared" si="1"/>
        <v>58014.041835750009</v>
      </c>
      <c r="O8" s="1">
        <f t="shared" si="2"/>
        <v>72800.162714279009</v>
      </c>
    </row>
    <row r="9" spans="3:15" x14ac:dyDescent="0.3">
      <c r="C9" t="s">
        <v>23</v>
      </c>
      <c r="D9" s="1">
        <f>Totalt!D7</f>
        <v>380530.5</v>
      </c>
      <c r="E9" s="1">
        <f>Totalt!E6+Totalt!E7</f>
        <v>1175839.2450000001</v>
      </c>
      <c r="F9" s="1">
        <f>Totalt!F6+Totalt!F7</f>
        <v>1211114.4223500001</v>
      </c>
      <c r="J9" s="10" t="s">
        <v>30</v>
      </c>
      <c r="K9" s="13">
        <v>15458</v>
      </c>
      <c r="L9" s="14">
        <v>5.3600000000000002E-2</v>
      </c>
      <c r="M9" s="1">
        <f t="shared" si="0"/>
        <v>20396.434799999999</v>
      </c>
      <c r="N9" s="1">
        <f t="shared" si="1"/>
        <v>85427.270395500018</v>
      </c>
      <c r="O9" s="1">
        <f t="shared" si="2"/>
        <v>107200.23960124602</v>
      </c>
    </row>
    <row r="10" spans="3:15" x14ac:dyDescent="0.3">
      <c r="D10" s="1"/>
      <c r="E10" s="1"/>
      <c r="F10" s="1"/>
      <c r="J10" s="10" t="s">
        <v>31</v>
      </c>
      <c r="K10" s="13">
        <v>16012</v>
      </c>
      <c r="L10" s="14">
        <v>5.5500000000000001E-2</v>
      </c>
      <c r="M10" s="1">
        <f t="shared" si="0"/>
        <v>21119.442750000002</v>
      </c>
      <c r="N10" s="1">
        <f t="shared" si="1"/>
        <v>88455.475875937511</v>
      </c>
      <c r="O10" s="1">
        <f t="shared" si="2"/>
        <v>111000.24809457376</v>
      </c>
    </row>
    <row r="11" spans="3:15" x14ac:dyDescent="0.3">
      <c r="C11" t="s">
        <v>7</v>
      </c>
      <c r="D11" s="1"/>
      <c r="E11" s="1">
        <f>Totalt!E10/2</f>
        <v>342953.11312500003</v>
      </c>
      <c r="F11" s="1">
        <f>Totalt!F10</f>
        <v>423890.0478225</v>
      </c>
      <c r="J11" s="10" t="s">
        <v>32</v>
      </c>
      <c r="K11" s="13">
        <v>26497</v>
      </c>
      <c r="L11" s="14">
        <v>9.1899999999999996E-2</v>
      </c>
      <c r="M11" s="1">
        <f t="shared" si="0"/>
        <v>34970.752950000002</v>
      </c>
      <c r="N11" s="1">
        <f t="shared" si="1"/>
        <v>146469.51771168751</v>
      </c>
      <c r="O11" s="1">
        <f t="shared" si="2"/>
        <v>183800.41080885276</v>
      </c>
    </row>
    <row r="12" spans="3:15" x14ac:dyDescent="0.3">
      <c r="C12" t="s">
        <v>8</v>
      </c>
      <c r="D12" s="1"/>
      <c r="E12" s="1"/>
      <c r="F12" s="1"/>
      <c r="J12" s="10" t="s">
        <v>33</v>
      </c>
      <c r="K12" s="13">
        <v>10218</v>
      </c>
      <c r="L12" s="14">
        <v>3.5400000000000001E-2</v>
      </c>
      <c r="M12" s="1">
        <f t="shared" si="0"/>
        <v>13470.779700000001</v>
      </c>
      <c r="N12" s="1">
        <f t="shared" si="1"/>
        <v>56420.24947762501</v>
      </c>
      <c r="O12" s="1">
        <f t="shared" si="2"/>
        <v>70800.158244106511</v>
      </c>
    </row>
    <row r="13" spans="3:15" x14ac:dyDescent="0.3">
      <c r="D13" s="1"/>
      <c r="E13" s="1"/>
      <c r="F13" s="1"/>
      <c r="J13" s="10" t="s">
        <v>34</v>
      </c>
      <c r="K13" s="13">
        <v>20670</v>
      </c>
      <c r="L13" s="14">
        <v>7.1800000000000003E-2</v>
      </c>
      <c r="M13" s="1">
        <f t="shared" si="0"/>
        <v>27322.089900000003</v>
      </c>
      <c r="N13" s="1">
        <f t="shared" si="1"/>
        <v>114434.29131337503</v>
      </c>
      <c r="O13" s="1">
        <f t="shared" si="2"/>
        <v>143600.32095838554</v>
      </c>
    </row>
    <row r="14" spans="3:15" x14ac:dyDescent="0.3">
      <c r="C14" t="s">
        <v>11</v>
      </c>
      <c r="D14" s="1"/>
      <c r="E14" s="1"/>
      <c r="F14" s="1"/>
      <c r="J14" s="10" t="s">
        <v>35</v>
      </c>
      <c r="K14" s="13">
        <v>6918</v>
      </c>
      <c r="L14" s="14">
        <v>2.4E-2</v>
      </c>
      <c r="M14" s="1">
        <f t="shared" si="0"/>
        <v>9132.732</v>
      </c>
      <c r="N14" s="1">
        <f t="shared" si="1"/>
        <v>38251.016595000008</v>
      </c>
      <c r="O14" s="1">
        <f t="shared" si="2"/>
        <v>48000.107284140009</v>
      </c>
    </row>
    <row r="15" spans="3:15" x14ac:dyDescent="0.3">
      <c r="D15" s="1"/>
      <c r="E15" s="1"/>
      <c r="F15" s="1"/>
      <c r="J15" s="10" t="s">
        <v>36</v>
      </c>
      <c r="K15" s="13">
        <v>11103</v>
      </c>
      <c r="L15" s="14">
        <v>3.85E-2</v>
      </c>
      <c r="M15" s="1">
        <f t="shared" si="0"/>
        <v>14650.42425</v>
      </c>
      <c r="N15" s="1">
        <f t="shared" si="1"/>
        <v>61361.005787812508</v>
      </c>
      <c r="O15" s="1">
        <f t="shared" si="2"/>
        <v>77000.172101641263</v>
      </c>
    </row>
    <row r="16" spans="3:15" x14ac:dyDescent="0.3">
      <c r="C16" t="s">
        <v>42</v>
      </c>
      <c r="D16" s="1"/>
      <c r="E16" s="1"/>
      <c r="F16" s="1">
        <v>250000</v>
      </c>
      <c r="J16" s="10" t="s">
        <v>37</v>
      </c>
      <c r="K16" s="13">
        <v>10933</v>
      </c>
      <c r="L16" s="14">
        <v>3.7900000000000003E-2</v>
      </c>
      <c r="M16" s="1">
        <f t="shared" si="0"/>
        <v>14422.105950000001</v>
      </c>
      <c r="N16" s="1">
        <f t="shared" si="1"/>
        <v>60404.730372937513</v>
      </c>
      <c r="O16" s="1">
        <f t="shared" si="2"/>
        <v>75800.169419537764</v>
      </c>
    </row>
    <row r="17" spans="3:15" x14ac:dyDescent="0.3">
      <c r="D17" s="1"/>
      <c r="E17" s="1"/>
      <c r="F17" s="1"/>
      <c r="J17" s="10" t="s">
        <v>38</v>
      </c>
      <c r="K17" s="13">
        <v>11242</v>
      </c>
      <c r="L17" s="14">
        <v>3.9E-2</v>
      </c>
      <c r="M17" s="1">
        <f t="shared" si="0"/>
        <v>14840.6895</v>
      </c>
      <c r="N17" s="1">
        <f t="shared" si="1"/>
        <v>62157.901966875012</v>
      </c>
      <c r="O17" s="1">
        <f t="shared" si="2"/>
        <v>78000.174336727505</v>
      </c>
    </row>
    <row r="18" spans="3:15" x14ac:dyDescent="0.3">
      <c r="C18" t="s">
        <v>18</v>
      </c>
      <c r="D18" s="1"/>
      <c r="E18" s="1">
        <v>25000</v>
      </c>
      <c r="F18" s="1">
        <v>50000</v>
      </c>
      <c r="J18" s="10" t="s">
        <v>39</v>
      </c>
      <c r="K18" s="13">
        <v>6776</v>
      </c>
      <c r="L18" s="14">
        <v>2.35E-2</v>
      </c>
      <c r="M18" s="1">
        <f t="shared" si="0"/>
        <v>8942.4667499999996</v>
      </c>
      <c r="N18" s="1">
        <f t="shared" si="1"/>
        <v>37454.120415937505</v>
      </c>
      <c r="O18" s="1">
        <f t="shared" si="2"/>
        <v>47000.105049053753</v>
      </c>
    </row>
    <row r="19" spans="3:15" x14ac:dyDescent="0.3">
      <c r="D19" s="1"/>
      <c r="E19" s="1"/>
      <c r="F19" s="1"/>
      <c r="J19" s="10" t="s">
        <v>40</v>
      </c>
      <c r="K19" s="13">
        <v>7042</v>
      </c>
      <c r="L19" s="14">
        <v>2.4400000000000002E-2</v>
      </c>
      <c r="M19" s="1">
        <f t="shared" si="0"/>
        <v>9284.9441999999999</v>
      </c>
      <c r="N19" s="1">
        <f t="shared" si="1"/>
        <v>38888.533538250005</v>
      </c>
      <c r="O19" s="1">
        <f t="shared" si="2"/>
        <v>48800.109072209008</v>
      </c>
    </row>
    <row r="20" spans="3:15" x14ac:dyDescent="0.3">
      <c r="C20" t="s">
        <v>12</v>
      </c>
      <c r="D20" s="1"/>
      <c r="E20" s="1">
        <v>50000</v>
      </c>
      <c r="F20" s="1">
        <v>65000</v>
      </c>
      <c r="J20" s="10"/>
      <c r="K20" s="10"/>
      <c r="L20" s="10"/>
      <c r="M20" s="1"/>
      <c r="N20" s="1"/>
      <c r="O20" s="1"/>
    </row>
    <row r="21" spans="3:15" ht="15" thickBot="1" x14ac:dyDescent="0.35">
      <c r="J21" s="15" t="s">
        <v>22</v>
      </c>
      <c r="K21" s="15">
        <f>SUM(K5:K20)</f>
        <v>288387</v>
      </c>
      <c r="L21" s="16">
        <f>SUM(L5:L20)</f>
        <v>0.99999999999999989</v>
      </c>
      <c r="M21" s="5">
        <f>SUM(M5:M20)</f>
        <v>380530.50000000006</v>
      </c>
      <c r="N21" s="5">
        <f>SUM(N5:N20)</f>
        <v>1593792.358125</v>
      </c>
      <c r="O21" s="5">
        <f>SUM(O5:O20)</f>
        <v>2000004.4701725005</v>
      </c>
    </row>
    <row r="22" spans="3:15" ht="15.6" thickTop="1" thickBot="1" x14ac:dyDescent="0.35">
      <c r="C22" s="5" t="s">
        <v>22</v>
      </c>
      <c r="D22" s="5">
        <f>SUM(D9:D21)</f>
        <v>380530.5</v>
      </c>
      <c r="E22" s="5">
        <f>SUM(E9:E21)</f>
        <v>1593792.3581250003</v>
      </c>
      <c r="F22" s="5">
        <f>SUM(F9:F21)</f>
        <v>2000004.4701725002</v>
      </c>
      <c r="M22" s="1"/>
      <c r="N22" s="1"/>
      <c r="O22" s="1"/>
    </row>
    <row r="23" spans="3:15" ht="15" thickTop="1" x14ac:dyDescent="0.3">
      <c r="M23" s="1"/>
      <c r="N23" s="1"/>
      <c r="O23" s="1"/>
    </row>
    <row r="24" spans="3:15" x14ac:dyDescent="0.3">
      <c r="M24" s="1"/>
      <c r="N24" s="1"/>
      <c r="O24" s="1"/>
    </row>
    <row r="25" spans="3:15" x14ac:dyDescent="0.3">
      <c r="C25" s="4" t="s">
        <v>3</v>
      </c>
      <c r="D25" t="s">
        <v>48</v>
      </c>
      <c r="E25" s="1"/>
      <c r="F25" s="1"/>
      <c r="G25" s="1"/>
      <c r="M25" s="1"/>
      <c r="N25" s="1"/>
      <c r="O25" s="1"/>
    </row>
    <row r="26" spans="3:15" x14ac:dyDescent="0.3">
      <c r="C26" s="4" t="s">
        <v>4</v>
      </c>
      <c r="D26" t="s">
        <v>49</v>
      </c>
      <c r="E26" s="1"/>
      <c r="F26" s="1"/>
      <c r="G26" s="1"/>
      <c r="M26" s="1"/>
      <c r="N26" s="1"/>
      <c r="O26" s="1"/>
    </row>
    <row r="27" spans="3:15" x14ac:dyDescent="0.3">
      <c r="C27" s="4" t="s">
        <v>5</v>
      </c>
      <c r="D27" t="s">
        <v>50</v>
      </c>
      <c r="E27" s="1"/>
      <c r="F27" s="1"/>
      <c r="G27" s="1"/>
      <c r="K27" s="8"/>
    </row>
    <row r="28" spans="3:15" x14ac:dyDescent="0.3">
      <c r="E28" s="1"/>
      <c r="F28" s="1"/>
      <c r="G28" s="1"/>
      <c r="K28" s="8"/>
    </row>
    <row r="29" spans="3:15" x14ac:dyDescent="0.3">
      <c r="C29" s="4" t="s">
        <v>3</v>
      </c>
      <c r="D29" t="s">
        <v>9</v>
      </c>
      <c r="E29" s="1"/>
      <c r="F29" s="1"/>
      <c r="G29" s="1"/>
      <c r="K29" s="8"/>
    </row>
    <row r="30" spans="3:15" x14ac:dyDescent="0.3">
      <c r="C30" s="4" t="s">
        <v>4</v>
      </c>
      <c r="D30" t="s">
        <v>10</v>
      </c>
      <c r="E30" s="1"/>
      <c r="F30" s="1"/>
      <c r="G30" s="1"/>
      <c r="K30" s="8"/>
    </row>
    <row r="31" spans="3:15" x14ac:dyDescent="0.3">
      <c r="C31" s="4" t="s">
        <v>5</v>
      </c>
      <c r="D31" t="s">
        <v>16</v>
      </c>
      <c r="E31" s="1"/>
      <c r="F31" s="1"/>
      <c r="G31" s="1"/>
      <c r="K31" s="8"/>
    </row>
    <row r="32" spans="3:15" x14ac:dyDescent="0.3">
      <c r="E32" s="1"/>
      <c r="F32" s="1"/>
      <c r="G32" s="1"/>
      <c r="K32" s="8"/>
    </row>
    <row r="33" spans="3:11" x14ac:dyDescent="0.3">
      <c r="C33" s="4" t="s">
        <v>3</v>
      </c>
      <c r="D33" t="s">
        <v>13</v>
      </c>
      <c r="E33" s="1"/>
      <c r="F33" s="1"/>
      <c r="G33" s="1"/>
      <c r="K33" s="8"/>
    </row>
    <row r="34" spans="3:11" x14ac:dyDescent="0.3">
      <c r="C34" s="4" t="s">
        <v>4</v>
      </c>
      <c r="D34" t="s">
        <v>13</v>
      </c>
      <c r="E34" s="1"/>
      <c r="F34" s="1"/>
      <c r="G34" s="1"/>
      <c r="K34" s="8"/>
    </row>
    <row r="35" spans="3:11" x14ac:dyDescent="0.3">
      <c r="E35" s="1"/>
      <c r="F35" s="1"/>
      <c r="G35" s="1"/>
      <c r="K35" s="8"/>
    </row>
    <row r="36" spans="3:11" x14ac:dyDescent="0.3">
      <c r="C36" s="4" t="s">
        <v>3</v>
      </c>
      <c r="D36" t="s">
        <v>14</v>
      </c>
      <c r="E36" s="1"/>
      <c r="F36" s="1"/>
      <c r="G36" s="1"/>
      <c r="K36" s="8"/>
    </row>
    <row r="37" spans="3:11" x14ac:dyDescent="0.3">
      <c r="C37" s="4" t="s">
        <v>4</v>
      </c>
      <c r="D37" t="s">
        <v>15</v>
      </c>
      <c r="E37" s="1"/>
      <c r="F37" s="1"/>
      <c r="G37" s="1"/>
      <c r="K37" s="8"/>
    </row>
    <row r="38" spans="3:11" x14ac:dyDescent="0.3">
      <c r="C38" s="4" t="s">
        <v>5</v>
      </c>
      <c r="D38" t="s">
        <v>17</v>
      </c>
      <c r="E38" s="1"/>
      <c r="F38" s="1"/>
      <c r="G38" s="1"/>
      <c r="K38" s="8"/>
    </row>
    <row r="39" spans="3:11" x14ac:dyDescent="0.3">
      <c r="E39" s="1"/>
      <c r="F39" s="1"/>
      <c r="G39" s="1"/>
      <c r="K39" s="8"/>
    </row>
    <row r="40" spans="3:11" x14ac:dyDescent="0.3">
      <c r="C40" s="4" t="s">
        <v>3</v>
      </c>
      <c r="D40" t="s">
        <v>43</v>
      </c>
      <c r="E40" s="1"/>
      <c r="F40" s="1"/>
      <c r="G40" s="1"/>
      <c r="K40" s="8"/>
    </row>
    <row r="41" spans="3:11" x14ac:dyDescent="0.3">
      <c r="C41" s="4" t="s">
        <v>4</v>
      </c>
      <c r="D41" t="s">
        <v>43</v>
      </c>
      <c r="E41" s="1"/>
      <c r="F41" s="1"/>
      <c r="G41" s="1"/>
      <c r="K41" s="8"/>
    </row>
    <row r="42" spans="3:11" x14ac:dyDescent="0.3">
      <c r="C42" s="4" t="s">
        <v>5</v>
      </c>
      <c r="D42" t="s">
        <v>44</v>
      </c>
      <c r="E42" s="1"/>
      <c r="F42" s="1"/>
      <c r="G42" s="1"/>
    </row>
    <row r="43" spans="3:11" x14ac:dyDescent="0.3">
      <c r="E43" s="1"/>
      <c r="F43" s="1"/>
      <c r="G43" s="1"/>
    </row>
    <row r="44" spans="3:11" x14ac:dyDescent="0.3">
      <c r="C44" s="4" t="s">
        <v>3</v>
      </c>
      <c r="D44" t="s">
        <v>19</v>
      </c>
      <c r="E44" s="1"/>
      <c r="F44" s="1"/>
      <c r="G44" s="1"/>
    </row>
    <row r="45" spans="3:11" x14ac:dyDescent="0.3">
      <c r="C45" s="4" t="s">
        <v>4</v>
      </c>
      <c r="D45" t="s">
        <v>20</v>
      </c>
      <c r="E45" s="1"/>
      <c r="F45" s="1"/>
      <c r="G45" s="1"/>
    </row>
    <row r="46" spans="3:11" x14ac:dyDescent="0.3">
      <c r="C46" s="4" t="s">
        <v>5</v>
      </c>
      <c r="D46" t="s">
        <v>21</v>
      </c>
      <c r="E46" s="1"/>
      <c r="F46" s="1"/>
      <c r="G4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Totalt</vt:lpstr>
      <vt:lpstr>NCH</vt:lpstr>
      <vt:lpstr>Kommuner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Joel</dc:creator>
  <cp:lastModifiedBy>Flores Joel</cp:lastModifiedBy>
  <dcterms:created xsi:type="dcterms:W3CDTF">2022-12-09T09:49:07Z</dcterms:created>
  <dcterms:modified xsi:type="dcterms:W3CDTF">2023-03-10T08:58:18Z</dcterms:modified>
</cp:coreProperties>
</file>